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https://brilliantvv-my.sharepoint.com/personal/cdagg_dagg-invest_de/Documents/Eigene Dokumente/Newsletter/2025/"/>
    </mc:Choice>
  </mc:AlternateContent>
  <xr:revisionPtr revIDLastSave="280" documentId="11_AD4DB114E441178AC67DF4F3FE10DBB6693EDF18" xr6:coauthVersionLast="47" xr6:coauthVersionMax="47" xr10:uidLastSave="{25154582-65BF-4FAB-BF8C-02475C69A044}"/>
  <bookViews>
    <workbookView xWindow="-23430" yWindow="6525" windowWidth="20655" windowHeight="17685" xr2:uid="{00000000-000D-0000-FFFF-FFFF00000000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5" i="1" l="1"/>
  <c r="D15" i="1"/>
  <c r="D35" i="1" s="1"/>
  <c r="H34" i="1"/>
  <c r="H12" i="1"/>
  <c r="H11" i="1"/>
  <c r="F18" i="1"/>
  <c r="H18" i="1" s="1"/>
  <c r="H8" i="1"/>
  <c r="H17" i="1" l="1"/>
  <c r="H24" i="1" s="1"/>
  <c r="D16" i="1"/>
  <c r="D27" i="1" s="1"/>
  <c r="D36" i="1"/>
  <c r="F15" i="1"/>
  <c r="H35" i="1"/>
  <c r="D26" i="1"/>
  <c r="D28" i="1" s="1"/>
  <c r="H21" i="1"/>
  <c r="H22" i="1"/>
  <c r="D29" i="1"/>
  <c r="H23" i="1"/>
  <c r="H36" i="1" l="1"/>
  <c r="D31" i="1"/>
  <c r="D37" i="1" s="1"/>
  <c r="D40" i="1" s="1"/>
  <c r="D42" i="1" s="1"/>
  <c r="H31" i="1"/>
  <c r="H37" i="1" s="1"/>
  <c r="F21" i="1"/>
  <c r="F35" i="1"/>
  <c r="F36" i="1" s="1"/>
  <c r="F23" i="1"/>
  <c r="F22" i="1"/>
  <c r="H40" i="1" l="1"/>
  <c r="H41" i="1" s="1"/>
  <c r="D41" i="1"/>
  <c r="F31" i="1"/>
  <c r="F37" i="1" s="1"/>
  <c r="F40" i="1" s="1"/>
  <c r="H42" i="1" l="1"/>
  <c r="F42" i="1"/>
  <c r="F41" i="1"/>
</calcChain>
</file>

<file path=xl/sharedStrings.xml><?xml version="1.0" encoding="utf-8"?>
<sst xmlns="http://schemas.openxmlformats.org/spreadsheetml/2006/main" count="49" uniqueCount="34">
  <si>
    <t>Renditevergleich Immobilie zur Kapitalanlage vs. Aktien mit und ohne Leverage</t>
  </si>
  <si>
    <t>Immobilien (vermietet)</t>
  </si>
  <si>
    <t>Aktien</t>
  </si>
  <si>
    <t>Aktien mit Leverage</t>
  </si>
  <si>
    <t>Annahmen (veränderbar)</t>
  </si>
  <si>
    <t>Fremdkapitalanteil</t>
  </si>
  <si>
    <t>-</t>
  </si>
  <si>
    <t>Depotgebühr</t>
  </si>
  <si>
    <t>Verwaltungskosten</t>
  </si>
  <si>
    <t>Instandhaltungskosten</t>
  </si>
  <si>
    <t>Produktkosten</t>
  </si>
  <si>
    <t>Verwaltungskosten/Miete</t>
  </si>
  <si>
    <t>Zinskosten</t>
  </si>
  <si>
    <t>Laufende Einnahmen</t>
  </si>
  <si>
    <t>Dividendenrendite</t>
  </si>
  <si>
    <t>Wertpapierkreditkosten</t>
  </si>
  <si>
    <t>Mietertrag</t>
  </si>
  <si>
    <t>Hypothekenzinsen</t>
  </si>
  <si>
    <t>Instandhaltung/Rückstell.</t>
  </si>
  <si>
    <t>Hypothek</t>
  </si>
  <si>
    <t>Wertpapierkredit</t>
  </si>
  <si>
    <t>Eigenkapital</t>
  </si>
  <si>
    <t>Wertentwicklung (2004-2024)</t>
  </si>
  <si>
    <t>Wert heute</t>
  </si>
  <si>
    <t>Eigenkapital heute</t>
  </si>
  <si>
    <t>Investition vor 20 Jahren</t>
  </si>
  <si>
    <t>Cash-Flow Rechnung pro Jahr</t>
  </si>
  <si>
    <t>Netto Cash-Flow pro Jahr</t>
  </si>
  <si>
    <t>Zusatzertrag Cash-Flow</t>
  </si>
  <si>
    <t>Eigenkapital Rendite</t>
  </si>
  <si>
    <t>Eigenkapital Rendite p.a.</t>
  </si>
  <si>
    <t>(Zeitperiode * Cash-Flow p.a.)</t>
  </si>
  <si>
    <t>"Gesamtvermögen" heute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</si>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</sst>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0.0%"/>
    <numFmt numFmtId="165" formatCode="_-* #,##0\ &quot;€&quot;_-;\-* #,##0\ &quot;€&quot;_-;_-* &quot;-&quot;??\ &quot;€&quot;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E2E6E4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/>
    <xf numFmtId="0" fontId="3" fillId="0" borderId="0" xfId="0" applyFont="1"/>
    <xf numFmtId="164" fontId="0" fillId="0" borderId="0" xfId="0" applyNumberFormat="1"/>
    <xf numFmtId="164" fontId="0" fillId="0" borderId="0" xfId="0" applyNumberFormat="1" applyAlignment="1">
      <alignment horizontal="center"/>
    </xf>
    <xf numFmtId="9" fontId="0" fillId="0" borderId="0" xfId="0" applyNumberFormat="1" applyAlignment="1">
      <alignment horizontal="center"/>
    </xf>
    <xf numFmtId="165" fontId="0" fillId="0" borderId="0" xfId="1" applyNumberFormat="1" applyFont="1"/>
    <xf numFmtId="10" fontId="0" fillId="0" borderId="0" xfId="0" applyNumberFormat="1"/>
    <xf numFmtId="0" fontId="0" fillId="0" borderId="1" xfId="0" applyBorder="1"/>
    <xf numFmtId="165" fontId="0" fillId="0" borderId="1" xfId="1" applyNumberFormat="1" applyFont="1" applyBorder="1"/>
    <xf numFmtId="9" fontId="0" fillId="0" borderId="0" xfId="2" applyFont="1"/>
    <xf numFmtId="0" fontId="4" fillId="0" borderId="2" xfId="0" applyFont="1" applyBorder="1"/>
    <xf numFmtId="165" fontId="4" fillId="0" borderId="2" xfId="1" applyNumberFormat="1" applyFont="1" applyBorder="1"/>
    <xf numFmtId="0" fontId="2" fillId="0" borderId="3" xfId="0" applyFont="1" applyBorder="1"/>
    <xf numFmtId="10" fontId="2" fillId="0" borderId="3" xfId="2" applyNumberFormat="1" applyFont="1" applyBorder="1"/>
    <xf numFmtId="9" fontId="2" fillId="0" borderId="3" xfId="2" applyFont="1" applyBorder="1"/>
    <xf numFmtId="0" fontId="0" fillId="0" borderId="4" xfId="0" applyBorder="1"/>
    <xf numFmtId="0" fontId="2" fillId="0" borderId="4" xfId="0" applyFont="1" applyBorder="1" applyAlignment="1">
      <alignment horizontal="right"/>
    </xf>
    <xf numFmtId="165" fontId="0" fillId="0" borderId="0" xfId="1" applyNumberFormat="1" applyFont="1" applyBorder="1"/>
    <xf numFmtId="0" fontId="2" fillId="2" borderId="0" xfId="0" applyFont="1" applyFill="1"/>
    <xf numFmtId="9" fontId="0" fillId="2" borderId="0" xfId="0" applyNumberFormat="1" applyFill="1"/>
    <xf numFmtId="164" fontId="0" fillId="2" borderId="0" xfId="0" applyNumberFormat="1" applyFill="1"/>
    <xf numFmtId="165" fontId="0" fillId="2" borderId="0" xfId="1" applyNumberFormat="1" applyFont="1" applyFill="1"/>
    <xf numFmtId="10" fontId="0" fillId="2" borderId="0" xfId="0" applyNumberFormat="1" applyFill="1"/>
  </cellXfs>
  <cellStyles count="3">
    <cellStyle name="Prozent" xfId="2" builtinId="5"/>
    <cellStyle name="Standard" xfId="0" builtinId="0"/>
    <cellStyle name="Währung" xfId="1" builtinId="4"/>
  </cellStyles>
  <dxfs count="0"/>
  <tableStyles count="0" defaultTableStyle="TableStyleMedium2" defaultPivotStyle="PivotStyleLight16"/>
  <colors>
    <mruColors>
      <color rgb="FFE2E6E4"/>
      <color rgb="FFC6CECA"/>
      <color rgb="FF92A3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I46"/>
  <sheetViews>
    <sheetView tabSelected="1" workbookViewId="0">
      <selection activeCell="I13" sqref="I13"/>
    </sheetView>
  </sheetViews>
  <sheetFormatPr baseColWidth="10" defaultColWidth="8.7265625" defaultRowHeight="14.5" outlineLevelRow="1" x14ac:dyDescent="0.35"/>
  <cols>
    <col min="2" max="2" width="25.6328125" customWidth="1"/>
    <col min="3" max="3" width="2.6328125" customWidth="1"/>
    <col min="4" max="4" width="20.6328125" customWidth="1"/>
    <col min="5" max="5" width="2.6328125" customWidth="1"/>
    <col min="6" max="6" width="20.6328125" customWidth="1"/>
    <col min="7" max="7" width="2.6328125" customWidth="1"/>
    <col min="8" max="9" width="20.6328125" customWidth="1"/>
  </cols>
  <sheetData>
    <row r="2" spans="2:8" ht="18.5" x14ac:dyDescent="0.45">
      <c r="B2" s="2" t="s">
        <v>0</v>
      </c>
    </row>
    <row r="4" spans="2:8" x14ac:dyDescent="0.35">
      <c r="B4" s="16"/>
      <c r="C4" s="16"/>
      <c r="D4" s="17" t="s">
        <v>1</v>
      </c>
      <c r="E4" s="17"/>
      <c r="F4" s="17" t="s">
        <v>2</v>
      </c>
      <c r="G4" s="17"/>
      <c r="H4" s="17" t="s">
        <v>3</v>
      </c>
    </row>
    <row r="5" spans="2:8" outlineLevel="1" x14ac:dyDescent="0.35">
      <c r="B5" s="19" t="s">
        <v>4</v>
      </c>
    </row>
    <row r="6" spans="2:8" outlineLevel="1" x14ac:dyDescent="0.35">
      <c r="B6" t="s">
        <v>5</v>
      </c>
      <c r="D6" s="20">
        <v>0.75</v>
      </c>
      <c r="F6" s="5" t="s">
        <v>6</v>
      </c>
      <c r="H6" s="20">
        <v>0.5</v>
      </c>
    </row>
    <row r="7" spans="2:8" outlineLevel="1" x14ac:dyDescent="0.35">
      <c r="B7" t="s">
        <v>12</v>
      </c>
      <c r="D7" s="21">
        <v>0.04</v>
      </c>
      <c r="E7" s="3"/>
      <c r="F7" s="4" t="s">
        <v>6</v>
      </c>
      <c r="G7" s="3"/>
      <c r="H7" s="21">
        <v>0.03</v>
      </c>
    </row>
    <row r="8" spans="2:8" outlineLevel="1" x14ac:dyDescent="0.35">
      <c r="B8" t="s">
        <v>13</v>
      </c>
      <c r="D8" s="21">
        <v>0.04</v>
      </c>
      <c r="E8" s="3"/>
      <c r="F8" s="21">
        <v>2.3E-2</v>
      </c>
      <c r="G8" s="3"/>
      <c r="H8" s="3">
        <f>F8</f>
        <v>2.3E-2</v>
      </c>
    </row>
    <row r="9" spans="2:8" outlineLevel="1" x14ac:dyDescent="0.35">
      <c r="B9" t="s">
        <v>11</v>
      </c>
      <c r="D9" s="21">
        <v>0.04</v>
      </c>
      <c r="E9" s="3"/>
      <c r="F9" s="4" t="s">
        <v>6</v>
      </c>
      <c r="G9" s="3"/>
      <c r="H9" s="4" t="s">
        <v>6</v>
      </c>
    </row>
    <row r="10" spans="2:8" outlineLevel="1" x14ac:dyDescent="0.35">
      <c r="B10" t="s">
        <v>9</v>
      </c>
      <c r="D10" s="21">
        <v>0.01</v>
      </c>
      <c r="E10" s="3"/>
      <c r="F10" s="4" t="s">
        <v>6</v>
      </c>
      <c r="G10" s="3"/>
      <c r="H10" s="4" t="s">
        <v>6</v>
      </c>
    </row>
    <row r="11" spans="2:8" outlineLevel="1" x14ac:dyDescent="0.35">
      <c r="B11" t="s">
        <v>7</v>
      </c>
      <c r="D11" s="4" t="s">
        <v>6</v>
      </c>
      <c r="E11" s="3"/>
      <c r="F11" s="23">
        <v>2E-3</v>
      </c>
      <c r="G11" s="3"/>
      <c r="H11" s="7">
        <f>F11</f>
        <v>2E-3</v>
      </c>
    </row>
    <row r="12" spans="2:8" outlineLevel="1" x14ac:dyDescent="0.35">
      <c r="B12" t="s">
        <v>10</v>
      </c>
      <c r="D12" s="4" t="s">
        <v>6</v>
      </c>
      <c r="E12" s="3"/>
      <c r="F12" s="23">
        <v>1.5E-3</v>
      </c>
      <c r="G12" s="3"/>
      <c r="H12" s="7">
        <f>F12</f>
        <v>1.5E-3</v>
      </c>
    </row>
    <row r="13" spans="2:8" outlineLevel="1" x14ac:dyDescent="0.35"/>
    <row r="14" spans="2:8" outlineLevel="1" x14ac:dyDescent="0.35">
      <c r="D14" s="1" t="s">
        <v>1</v>
      </c>
      <c r="E14" s="1"/>
      <c r="F14" s="1" t="s">
        <v>2</v>
      </c>
      <c r="G14" s="1"/>
      <c r="H14" s="1" t="s">
        <v>3</v>
      </c>
    </row>
    <row r="15" spans="2:8" x14ac:dyDescent="0.35">
      <c r="B15" s="1" t="s">
        <v>25</v>
      </c>
      <c r="D15" s="6">
        <f>D18/(1-D6)</f>
        <v>2000000</v>
      </c>
      <c r="E15" s="1"/>
      <c r="F15" s="6">
        <f>F18</f>
        <v>500000</v>
      </c>
      <c r="G15" s="1"/>
      <c r="H15" s="6">
        <f>H18/(1-H6)</f>
        <v>1000000</v>
      </c>
    </row>
    <row r="16" spans="2:8" x14ac:dyDescent="0.35">
      <c r="B16" t="s">
        <v>19</v>
      </c>
      <c r="D16" s="6">
        <f>D15-D18</f>
        <v>1500000</v>
      </c>
      <c r="E16" s="1"/>
      <c r="F16" s="6"/>
      <c r="G16" s="1"/>
      <c r="H16" s="6"/>
    </row>
    <row r="17" spans="2:9" x14ac:dyDescent="0.35">
      <c r="B17" t="s">
        <v>20</v>
      </c>
      <c r="D17" s="6"/>
      <c r="E17" s="1"/>
      <c r="F17" s="6"/>
      <c r="G17" s="1"/>
      <c r="H17" s="6">
        <f>H15-H18</f>
        <v>500000</v>
      </c>
    </row>
    <row r="18" spans="2:9" x14ac:dyDescent="0.35">
      <c r="B18" t="s">
        <v>21</v>
      </c>
      <c r="D18" s="22">
        <v>500000</v>
      </c>
      <c r="E18" s="1"/>
      <c r="F18" s="6">
        <f>D18</f>
        <v>500000</v>
      </c>
      <c r="G18" s="1"/>
      <c r="H18" s="6">
        <f>F18</f>
        <v>500000</v>
      </c>
    </row>
    <row r="19" spans="2:9" x14ac:dyDescent="0.35">
      <c r="D19" s="6"/>
      <c r="E19" s="1"/>
      <c r="F19" s="6"/>
      <c r="G19" s="1"/>
      <c r="H19" s="6"/>
      <c r="I19" t="s">
        <v>33</v>
      </c>
    </row>
    <row r="20" spans="2:9" x14ac:dyDescent="0.35">
      <c r="B20" s="1" t="s">
        <v>26</v>
      </c>
      <c r="D20" s="6"/>
      <c r="F20" s="6"/>
      <c r="H20" s="6"/>
    </row>
    <row r="21" spans="2:9" x14ac:dyDescent="0.35">
      <c r="B21" t="s">
        <v>14</v>
      </c>
      <c r="D21" s="6"/>
      <c r="F21" s="6">
        <f>F15*F8</f>
        <v>11500</v>
      </c>
      <c r="H21" s="6">
        <f>H15*H8</f>
        <v>23000</v>
      </c>
    </row>
    <row r="22" spans="2:9" x14ac:dyDescent="0.35">
      <c r="B22" t="s">
        <v>7</v>
      </c>
      <c r="D22" s="6"/>
      <c r="F22" s="6">
        <f>F15*F11</f>
        <v>1000</v>
      </c>
      <c r="H22" s="6">
        <f>H15*H11</f>
        <v>2000</v>
      </c>
    </row>
    <row r="23" spans="2:9" x14ac:dyDescent="0.35">
      <c r="B23" t="s">
        <v>10</v>
      </c>
      <c r="D23" s="6"/>
      <c r="F23" s="6">
        <f>F15*F12</f>
        <v>750</v>
      </c>
      <c r="H23" s="6">
        <f>H15*H12</f>
        <v>1500</v>
      </c>
    </row>
    <row r="24" spans="2:9" x14ac:dyDescent="0.35">
      <c r="B24" t="s">
        <v>15</v>
      </c>
      <c r="D24" s="6"/>
      <c r="F24" s="6"/>
      <c r="H24" s="6">
        <f>H17*H7</f>
        <v>15000</v>
      </c>
    </row>
    <row r="25" spans="2:9" x14ac:dyDescent="0.35">
      <c r="D25" s="6"/>
      <c r="F25" s="6"/>
      <c r="H25" s="6"/>
    </row>
    <row r="26" spans="2:9" x14ac:dyDescent="0.35">
      <c r="B26" t="s">
        <v>16</v>
      </c>
      <c r="D26" s="6">
        <f>D15*D8</f>
        <v>80000</v>
      </c>
      <c r="F26" s="6"/>
      <c r="H26" s="6"/>
    </row>
    <row r="27" spans="2:9" x14ac:dyDescent="0.35">
      <c r="B27" t="s">
        <v>17</v>
      </c>
      <c r="D27" s="6">
        <f>D16*D7</f>
        <v>60000</v>
      </c>
      <c r="F27" s="6"/>
      <c r="H27" s="6"/>
    </row>
    <row r="28" spans="2:9" x14ac:dyDescent="0.35">
      <c r="B28" t="s">
        <v>8</v>
      </c>
      <c r="D28" s="6">
        <f>D26*D9</f>
        <v>3200</v>
      </c>
      <c r="F28" s="6"/>
      <c r="H28" s="6"/>
    </row>
    <row r="29" spans="2:9" x14ac:dyDescent="0.35">
      <c r="B29" t="s">
        <v>18</v>
      </c>
      <c r="D29" s="6">
        <f>D15*D10</f>
        <v>20000</v>
      </c>
      <c r="F29" s="6"/>
      <c r="H29" s="6"/>
    </row>
    <row r="30" spans="2:9" x14ac:dyDescent="0.35">
      <c r="D30" s="6"/>
      <c r="F30" s="6"/>
      <c r="H30" s="6"/>
    </row>
    <row r="31" spans="2:9" x14ac:dyDescent="0.35">
      <c r="B31" s="8" t="s">
        <v>27</v>
      </c>
      <c r="C31" s="8"/>
      <c r="D31" s="9">
        <f>D26-D27-D28-D29</f>
        <v>-3200</v>
      </c>
      <c r="E31" s="8"/>
      <c r="F31" s="9">
        <f>F21-F22-F23</f>
        <v>9750</v>
      </c>
      <c r="G31" s="8"/>
      <c r="H31" s="9">
        <f>H21-H22-H23-H24</f>
        <v>4500</v>
      </c>
    </row>
    <row r="32" spans="2:9" x14ac:dyDescent="0.35">
      <c r="D32" s="18"/>
      <c r="F32" s="18"/>
      <c r="H32" s="18"/>
    </row>
    <row r="33" spans="2:8" outlineLevel="1" x14ac:dyDescent="0.35">
      <c r="D33" s="1" t="s">
        <v>1</v>
      </c>
      <c r="E33" s="1"/>
      <c r="F33" s="1" t="s">
        <v>2</v>
      </c>
      <c r="G33" s="1"/>
      <c r="H33" s="1" t="s">
        <v>3</v>
      </c>
    </row>
    <row r="34" spans="2:8" x14ac:dyDescent="0.35">
      <c r="B34" s="1" t="s">
        <v>22</v>
      </c>
      <c r="D34" s="10">
        <v>0.83</v>
      </c>
      <c r="E34" s="10"/>
      <c r="F34" s="10">
        <v>1.31</v>
      </c>
      <c r="G34" s="10"/>
      <c r="H34" s="10">
        <f>F34</f>
        <v>1.31</v>
      </c>
    </row>
    <row r="35" spans="2:8" x14ac:dyDescent="0.35">
      <c r="B35" t="s">
        <v>23</v>
      </c>
      <c r="D35" s="6">
        <f>D15*(1+D34)</f>
        <v>3660000</v>
      </c>
      <c r="F35" s="6">
        <f>F15*(1+F34)</f>
        <v>1155000</v>
      </c>
      <c r="H35" s="6">
        <f>H15*(1+H34)</f>
        <v>2310000</v>
      </c>
    </row>
    <row r="36" spans="2:8" x14ac:dyDescent="0.35">
      <c r="B36" t="s">
        <v>24</v>
      </c>
      <c r="D36" s="6">
        <f>D35-D16</f>
        <v>2160000</v>
      </c>
      <c r="F36" s="6">
        <f>F35-F17</f>
        <v>1155000</v>
      </c>
      <c r="H36" s="6">
        <f>H35-H17</f>
        <v>1810000</v>
      </c>
    </row>
    <row r="37" spans="2:8" x14ac:dyDescent="0.35">
      <c r="B37" t="s">
        <v>28</v>
      </c>
      <c r="D37" s="6">
        <f>20*D31</f>
        <v>-64000</v>
      </c>
      <c r="F37" s="6">
        <f>20*F31</f>
        <v>195000</v>
      </c>
      <c r="H37" s="6">
        <f>20*H31</f>
        <v>90000</v>
      </c>
    </row>
    <row r="38" spans="2:8" x14ac:dyDescent="0.35">
      <c r="B38" t="s">
        <v>31</v>
      </c>
      <c r="D38" s="6"/>
      <c r="F38" s="6"/>
      <c r="H38" s="6"/>
    </row>
    <row r="39" spans="2:8" x14ac:dyDescent="0.35">
      <c r="D39" s="6"/>
      <c r="F39" s="6"/>
      <c r="H39" s="6"/>
    </row>
    <row r="40" spans="2:8" ht="16" thickBot="1" x14ac:dyDescent="0.4">
      <c r="B40" s="11" t="s">
        <v>32</v>
      </c>
      <c r="C40" s="11"/>
      <c r="D40" s="12">
        <f>D36+D37</f>
        <v>2096000</v>
      </c>
      <c r="E40" s="11"/>
      <c r="F40" s="12">
        <f>F36+F37</f>
        <v>1350000</v>
      </c>
      <c r="G40" s="11"/>
      <c r="H40" s="12">
        <f>H36+H37</f>
        <v>1900000</v>
      </c>
    </row>
    <row r="41" spans="2:8" x14ac:dyDescent="0.35">
      <c r="B41" t="s">
        <v>29</v>
      </c>
      <c r="D41" s="10">
        <f>(D40/D18)-1</f>
        <v>3.1920000000000002</v>
      </c>
      <c r="E41" s="10"/>
      <c r="F41" s="10">
        <f>(F40/F18)-1</f>
        <v>1.7000000000000002</v>
      </c>
      <c r="G41" s="10"/>
      <c r="H41" s="10">
        <f>(H40/H18)-1</f>
        <v>2.8</v>
      </c>
    </row>
    <row r="42" spans="2:8" ht="15" thickBot="1" x14ac:dyDescent="0.4">
      <c r="B42" s="13" t="s">
        <v>30</v>
      </c>
      <c r="C42" s="13"/>
      <c r="D42" s="14">
        <f>POWER(D40/D18,1/20)-1</f>
        <v>7.4288838790637302E-2</v>
      </c>
      <c r="E42" s="15"/>
      <c r="F42" s="14">
        <f>POWER(F40/F18,1/20)-1</f>
        <v>5.091644541171525E-2</v>
      </c>
      <c r="G42" s="15"/>
      <c r="H42" s="14">
        <f>POWER(H40/H18,1/20)-1</f>
        <v>6.9028244736104361E-2</v>
      </c>
    </row>
    <row r="43" spans="2:8" ht="15" thickTop="1" x14ac:dyDescent="0.35">
      <c r="D43" s="6"/>
      <c r="F43" s="6"/>
      <c r="H43" s="6"/>
    </row>
    <row r="44" spans="2:8" x14ac:dyDescent="0.35">
      <c r="D44" s="6"/>
      <c r="F44" s="6"/>
      <c r="H44" s="6"/>
    </row>
    <row r="45" spans="2:8" x14ac:dyDescent="0.35">
      <c r="D45" s="6"/>
      <c r="F45" s="6"/>
      <c r="H45" s="6"/>
    </row>
    <row r="46" spans="2:8" x14ac:dyDescent="0.35">
      <c r="D46" s="6"/>
      <c r="F46" s="6"/>
      <c r="H46" s="6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 Dagg</dc:creator>
  <cp:lastModifiedBy>Christian Dagg</cp:lastModifiedBy>
  <dcterms:created xsi:type="dcterms:W3CDTF">2015-06-05T18:19:34Z</dcterms:created>
  <dcterms:modified xsi:type="dcterms:W3CDTF">2025-08-18T12:55:04Z</dcterms:modified>
</cp:coreProperties>
</file>